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<sst xmlns="http://schemas.openxmlformats.org/spreadsheetml/2006/main" count="180" uniqueCount="137">
  <si>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</si>
  <si>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</si>
  <si>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</si>
  <si>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</si>
  <si>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</si>
  <si>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</si>
  <si>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</si>
  <si>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</si>
  <si>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</si>
  <si>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</si>
  <si>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</si>
  <si>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</si>
  <si>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</si>
  <si>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</si>
  <si>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</si>
  <si>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</si>
  <si>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</si>
  <si>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</si>
  <si>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</si>
  <si>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</si>
  <si>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</si>
  <si>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</si>
  <si>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</si>
  <si>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</si>
  <si>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</si>
  <si>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</si>
  <si>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</si>
  <si>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</si>
  <si>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</si>
  <si>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</si>
  <si>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</si>
  <si>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</si>
  <si>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Retained profit</t>
  </si>
  <si>
    <t xml:space="preserve">Other long term liabilities </t>
  </si>
  <si>
    <t>Provision for retirement benefits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</si>
  <si>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</si>
  <si>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</si>
  <si>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</si>
  <si>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</si>
  <si>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</si>
  <si>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</si>
  <si>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</si>
  <si>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Share of results of associates</t>
  </si>
  <si>
    <t>group</t>
  </si>
  <si>
    <t>associates</t>
  </si>
  <si>
    <t>Minority interest</t>
  </si>
  <si>
    <t>sen</t>
  </si>
  <si>
    <t>CONDENSED CONSOLIDATED STATEMENT OF CHANGES IN EQUITY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</si>
  <si>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</si>
  <si>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</si>
  <si>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</si>
  <si>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</si>
  <si>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</si>
  <si>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</si>
  <si>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</si>
  <si>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</si>
  <si>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</si>
  <si>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</si>
  <si>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Currency translation differences</t>
  </si>
  <si>
    <t>CONDENSED CONSOLIDATED CASH FLOW STATEMENT</t>
  </si>
  <si>
    <t>Interest paid</t>
  </si>
  <si>
    <t>Interest received</t>
  </si>
  <si>
    <t>Tax paid</t>
  </si>
  <si>
    <t>Revenue</t>
  </si>
  <si>
    <t>Cash receipts from operations</t>
  </si>
  <si>
    <t>Cash payments to suppliers and employees</t>
  </si>
  <si>
    <t>Purchase of property, plant and equipment</t>
  </si>
  <si>
    <t>Cash flows from financing activities</t>
  </si>
  <si>
    <t>Cash flows from operating activities</t>
  </si>
  <si>
    <t>Cash flows from investing activities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</si>
  <si>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</si>
  <si>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</si>
  <si>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</si>
  <si>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</si>
  <si>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</si>
  <si>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</si>
  <si>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</si>
  <si>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</si>
  <si>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</si>
  <si>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</si>
  <si>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</si>
  <si>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</si>
  <si>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</si>
  <si>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</si>
  <si>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Taxation</t>
  </si>
  <si>
    <t>Associated Companies</t>
  </si>
  <si>
    <t>Revaluation reserve and other reserves</t>
  </si>
  <si>
    <t>Balance as at 1 January 2003</t>
  </si>
  <si>
    <t>&lt;----------Non-distributable---------&gt;</t>
  </si>
  <si>
    <t>Proceeds from disposal of property, plant and equipment</t>
  </si>
  <si>
    <t>Repayment of term loans and other bank borrowings</t>
  </si>
  <si>
    <t>Effects of exchange rate changes on cash and cash equivalents</t>
  </si>
  <si>
    <t>As at 31/12/2003</t>
  </si>
  <si>
    <t>Repayment of hire purchase creditors</t>
  </si>
  <si>
    <t>Deferred Tax Assets</t>
  </si>
  <si>
    <t>Borrowings</t>
  </si>
  <si>
    <t>Deferred tax liabilities</t>
  </si>
  <si>
    <t>for the year ended 31 December 2003.</t>
  </si>
  <si>
    <t xml:space="preserve"> -</t>
  </si>
  <si>
    <t>as previously reported</t>
  </si>
  <si>
    <t>Balance as at 1 January 2004</t>
  </si>
  <si>
    <t>the Annual Financial Report for the year ended 31 December 2003.</t>
  </si>
  <si>
    <t>changes in accounting policy</t>
  </si>
  <si>
    <t>Tax Recoverable</t>
  </si>
  <si>
    <t>Loss after taxation</t>
  </si>
  <si>
    <t>Loss before taxation</t>
  </si>
  <si>
    <t>Loss from operations</t>
  </si>
  <si>
    <t xml:space="preserve">- Basic   (based on weighted average number of </t>
  </si>
  <si>
    <t xml:space="preserve">- Diluted  (based on weighted average number of </t>
  </si>
  <si>
    <t>Issue of shares</t>
  </si>
  <si>
    <t>(Audited)</t>
  </si>
  <si>
    <t>Investment in associated company</t>
  </si>
  <si>
    <t>Net cash used in investing activities</t>
  </si>
  <si>
    <t>Dividend received from other investments</t>
  </si>
  <si>
    <t>Dividend - 31 December 2002</t>
  </si>
  <si>
    <t>Dividend - 31 December 2003</t>
  </si>
  <si>
    <t>As at 31/12/2004</t>
  </si>
  <si>
    <t>Interim Report for the Year Ended 31 December 2004</t>
  </si>
  <si>
    <t>Interim Report for the year ended 31 December 2004</t>
  </si>
  <si>
    <t>31/12/2004</t>
  </si>
  <si>
    <t>31/12/2003</t>
  </si>
  <si>
    <t>Balance as at 31 December 2004</t>
  </si>
  <si>
    <t>Balance as at 31 December 2003</t>
  </si>
  <si>
    <t>Net loss for the year</t>
  </si>
  <si>
    <t xml:space="preserve">               ordinary shares of 187,420,131) </t>
  </si>
  <si>
    <t xml:space="preserve">                 ordinary shares of 187,420,131) </t>
  </si>
  <si>
    <t>Interim report for the year ended 31 December 2004</t>
  </si>
  <si>
    <t>12 months ended</t>
  </si>
  <si>
    <t>31/12/04</t>
  </si>
  <si>
    <t>31/12/03</t>
  </si>
  <si>
    <t>Proceeds from disposal of quoted shares</t>
  </si>
  <si>
    <t>Proceeds from term loans and other bank borrowings</t>
  </si>
  <si>
    <t>Repayment of borrowings to related corporation</t>
  </si>
  <si>
    <t>Amt due to related corporation</t>
  </si>
  <si>
    <t>Net cash generated from operating activities</t>
  </si>
  <si>
    <t>Net (decrease)/increase in cash and cash equivalents</t>
  </si>
  <si>
    <t>Allowance for doubtful debts on advance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</si>
</sst>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4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5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165" fontId="6" fillId="0" borderId="0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0" fontId="7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2" fontId="5" fillId="0" borderId="0" xfId="16" applyNumberFormat="1" applyFont="1" applyAlignment="1">
      <alignment horizontal="left"/>
    </xf>
    <xf numFmtId="172" fontId="5" fillId="0" borderId="0" xfId="16" applyNumberFormat="1" applyFont="1" applyAlignment="1">
      <alignment/>
    </xf>
    <xf numFmtId="165" fontId="6" fillId="0" borderId="4" xfId="15" applyNumberFormat="1" applyFont="1" applyBorder="1" applyAlignment="1">
      <alignment/>
    </xf>
    <xf numFmtId="172" fontId="5" fillId="0" borderId="0" xfId="16" applyNumberFormat="1" applyFont="1" applyFill="1" applyAlignment="1" quotePrefix="1">
      <alignment horizontal="left"/>
    </xf>
    <xf numFmtId="165" fontId="5" fillId="0" borderId="0" xfId="15" applyNumberFormat="1" applyFont="1" applyFill="1" applyAlignment="1" quotePrefix="1">
      <alignment/>
    </xf>
    <xf numFmtId="172" fontId="5" fillId="0" borderId="0" xfId="16" applyNumberFormat="1" applyFont="1" applyFill="1" applyAlignment="1" quotePrefix="1">
      <alignment/>
    </xf>
    <xf numFmtId="172" fontId="5" fillId="0" borderId="0" xfId="16" applyNumberFormat="1" applyFont="1" applyFill="1" applyAlignment="1">
      <alignment horizontal="left"/>
    </xf>
    <xf numFmtId="165" fontId="5" fillId="0" borderId="0" xfId="15" applyNumberFormat="1" applyFont="1" applyFill="1" applyAlignment="1">
      <alignment/>
    </xf>
    <xf numFmtId="172" fontId="5" fillId="0" borderId="0" xfId="16" applyNumberFormat="1" applyFont="1" applyFill="1" applyAlignment="1">
      <alignment/>
    </xf>
    <xf numFmtId="165" fontId="5" fillId="0" borderId="0" xfId="0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165" fontId="9" fillId="0" borderId="0" xfId="15" applyNumberFormat="1" applyFont="1" applyAlignment="1">
      <alignment/>
    </xf>
    <xf numFmtId="165" fontId="9" fillId="0" borderId="0" xfId="0" applyNumberFormat="1" applyFont="1" applyAlignment="1">
      <alignment/>
    </xf>
    <xf numFmtId="165" fontId="9" fillId="0" borderId="5" xfId="15" applyNumberFormat="1" applyFont="1" applyBorder="1" applyAlignment="1">
      <alignment/>
    </xf>
    <xf numFmtId="165" fontId="9" fillId="0" borderId="5" xfId="15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165" fontId="9" fillId="0" borderId="1" xfId="15" applyNumberFormat="1" applyFont="1" applyBorder="1" applyAlignment="1">
      <alignment/>
    </xf>
    <xf numFmtId="165" fontId="9" fillId="0" borderId="1" xfId="15" applyNumberFormat="1" applyFont="1" applyBorder="1" applyAlignment="1">
      <alignment horizontal="center"/>
    </xf>
    <xf numFmtId="165" fontId="9" fillId="0" borderId="7" xfId="15" applyNumberFormat="1" applyFont="1" applyBorder="1" applyAlignment="1">
      <alignment/>
    </xf>
    <xf numFmtId="165" fontId="9" fillId="0" borderId="7" xfId="15" applyNumberFormat="1" applyFont="1" applyBorder="1" applyAlignment="1">
      <alignment horizontal="center"/>
    </xf>
    <xf numFmtId="165" fontId="9" fillId="0" borderId="6" xfId="15" applyNumberFormat="1" applyFont="1" applyBorder="1" applyAlignment="1">
      <alignment/>
    </xf>
    <xf numFmtId="165" fontId="9" fillId="0" borderId="4" xfId="15" applyNumberFormat="1" applyFont="1" applyBorder="1" applyAlignment="1">
      <alignment/>
    </xf>
    <xf numFmtId="165" fontId="9" fillId="0" borderId="0" xfId="15" applyNumberFormat="1" applyFont="1" applyAlignment="1">
      <alignment horizontal="right"/>
    </xf>
    <xf numFmtId="43" fontId="9" fillId="0" borderId="0" xfId="15" applyFont="1" applyAlignment="1">
      <alignment horizontal="right"/>
    </xf>
    <xf numFmtId="165" fontId="9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1"/>
  <sheetViews>
    <sheetView tabSelected="1" workbookViewId="0" topLeftCell="A37">
      <selection activeCell="F42" sqref="F42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20</v>
      </c>
      <c r="B2" s="2"/>
      <c r="C2" s="2"/>
      <c r="D2" s="2"/>
      <c r="E2" s="2"/>
      <c r="F2" s="2"/>
      <c r="G2" s="19"/>
    </row>
    <row r="3" spans="1:6" ht="15.75">
      <c r="A3" s="2" t="s">
        <v>36</v>
      </c>
      <c r="B3" s="2"/>
      <c r="C3" s="2"/>
      <c r="D3" s="2"/>
      <c r="E3" s="2"/>
      <c r="F3" s="2"/>
    </row>
    <row r="4" spans="1:6" ht="15.75">
      <c r="A4" s="2" t="s">
        <v>118</v>
      </c>
      <c r="B4" s="2"/>
      <c r="C4" s="2"/>
      <c r="D4" s="2"/>
      <c r="E4" s="2"/>
      <c r="F4" s="2"/>
    </row>
    <row r="5" ht="15.75">
      <c r="A5" s="16" t="s">
        <v>0</v>
      </c>
    </row>
    <row r="6" spans="5:7" s="3" customFormat="1" ht="15.75">
      <c r="E6" s="3" t="s">
        <v>116</v>
      </c>
      <c r="G6" s="3" t="s">
        <v>92</v>
      </c>
    </row>
    <row r="7" s="3" customFormat="1" ht="15.75">
      <c r="G7" s="3" t="s">
        <v>110</v>
      </c>
    </row>
    <row r="8" spans="5:7" ht="15.75">
      <c r="E8" s="3" t="s">
        <v>11</v>
      </c>
      <c r="G8" s="3" t="s">
        <v>11</v>
      </c>
    </row>
    <row r="10" spans="3:8" ht="15.75">
      <c r="C10" s="4" t="s">
        <v>21</v>
      </c>
      <c r="E10" s="5">
        <v>244234</v>
      </c>
      <c r="G10" s="5">
        <v>270442</v>
      </c>
      <c r="H10" s="5"/>
    </row>
    <row r="11" spans="5:8" ht="15.75">
      <c r="E11" s="5"/>
      <c r="G11" s="5"/>
      <c r="H11" s="5"/>
    </row>
    <row r="12" spans="3:8" ht="15.75">
      <c r="C12" s="4" t="s">
        <v>22</v>
      </c>
      <c r="E12" s="5">
        <v>8870</v>
      </c>
      <c r="G12" s="5">
        <v>8897</v>
      </c>
      <c r="H12" s="5"/>
    </row>
    <row r="13" spans="5:8" ht="15.75">
      <c r="E13" s="5"/>
      <c r="G13" s="5"/>
      <c r="H13" s="5"/>
    </row>
    <row r="14" spans="3:8" ht="15.75">
      <c r="C14" s="6" t="s">
        <v>85</v>
      </c>
      <c r="E14" s="5">
        <v>43588</v>
      </c>
      <c r="G14" s="5">
        <v>41645</v>
      </c>
      <c r="H14" s="5"/>
    </row>
    <row r="15" spans="5:8" ht="15.75">
      <c r="E15" s="5"/>
      <c r="G15" s="5"/>
      <c r="H15" s="5"/>
    </row>
    <row r="16" spans="3:8" ht="15.75">
      <c r="C16" s="1" t="s">
        <v>23</v>
      </c>
      <c r="E16" s="5">
        <v>8737</v>
      </c>
      <c r="G16" s="5">
        <v>9821</v>
      </c>
      <c r="H16" s="5"/>
    </row>
    <row r="17" spans="3:8" ht="15.75">
      <c r="C17" s="1" t="s">
        <v>12</v>
      </c>
      <c r="D17" s="1" t="s">
        <v>12</v>
      </c>
      <c r="E17" s="5"/>
      <c r="G17" s="5"/>
      <c r="H17" s="5"/>
    </row>
    <row r="18" spans="3:8" ht="15.75">
      <c r="C18" s="1" t="s">
        <v>24</v>
      </c>
      <c r="E18" s="5">
        <v>15486</v>
      </c>
      <c r="G18" s="5">
        <v>10907</v>
      </c>
      <c r="H18" s="5"/>
    </row>
    <row r="19" spans="5:8" ht="15.75">
      <c r="E19" s="5"/>
      <c r="G19" s="5"/>
      <c r="H19" s="5"/>
    </row>
    <row r="20" spans="3:8" ht="15.75">
      <c r="C20" s="1" t="s">
        <v>94</v>
      </c>
      <c r="E20" s="5">
        <v>2447</v>
      </c>
      <c r="G20" s="5">
        <v>2873</v>
      </c>
      <c r="H20" s="5"/>
    </row>
    <row r="21" spans="5:8" ht="15.75">
      <c r="E21" s="5"/>
      <c r="G21" s="5"/>
      <c r="H21" s="5"/>
    </row>
    <row r="22" spans="3:8" ht="15.75">
      <c r="C22" s="1" t="s">
        <v>13</v>
      </c>
      <c r="E22" s="5"/>
      <c r="G22" s="5"/>
      <c r="H22" s="5"/>
    </row>
    <row r="23" spans="3:8" ht="15.75">
      <c r="C23" s="7"/>
      <c r="D23" s="1" t="s">
        <v>26</v>
      </c>
      <c r="E23" s="8">
        <v>281</v>
      </c>
      <c r="G23" s="8">
        <v>441</v>
      </c>
      <c r="H23" s="5"/>
    </row>
    <row r="24" spans="3:8" ht="15.75">
      <c r="C24" s="7"/>
      <c r="D24" s="1" t="s">
        <v>27</v>
      </c>
      <c r="E24" s="9">
        <v>60181</v>
      </c>
      <c r="G24" s="9">
        <v>112780</v>
      </c>
      <c r="H24" s="5"/>
    </row>
    <row r="25" spans="3:8" ht="15.75">
      <c r="C25" s="7"/>
      <c r="D25" s="1" t="s">
        <v>28</v>
      </c>
      <c r="E25" s="9">
        <v>57310</v>
      </c>
      <c r="G25" s="9">
        <v>52421</v>
      </c>
      <c r="H25" s="5"/>
    </row>
    <row r="26" spans="3:8" ht="15.75">
      <c r="C26" s="7"/>
      <c r="D26" s="1" t="s">
        <v>103</v>
      </c>
      <c r="E26" s="9">
        <v>5935</v>
      </c>
      <c r="G26" s="9">
        <v>4051</v>
      </c>
      <c r="H26" s="5"/>
    </row>
    <row r="27" spans="3:8" ht="15.75">
      <c r="C27" s="7"/>
      <c r="D27" s="1" t="s">
        <v>29</v>
      </c>
      <c r="E27" s="9">
        <v>20946</v>
      </c>
      <c r="G27" s="9">
        <v>24105</v>
      </c>
      <c r="H27" s="5"/>
    </row>
    <row r="28" spans="3:8" ht="15.75">
      <c r="C28" s="7"/>
      <c r="E28" s="9"/>
      <c r="G28" s="9"/>
      <c r="H28" s="5"/>
    </row>
    <row r="29" spans="5:8" ht="15.75">
      <c r="E29" s="10">
        <f>SUM(E23:E28)</f>
        <v>144653</v>
      </c>
      <c r="G29" s="10">
        <f>SUM(G23:G28)</f>
        <v>193798</v>
      </c>
      <c r="H29" s="5"/>
    </row>
    <row r="30" spans="3:8" ht="15.75">
      <c r="C30" s="1" t="s">
        <v>14</v>
      </c>
      <c r="E30" s="9"/>
      <c r="G30" s="9"/>
      <c r="H30" s="5"/>
    </row>
    <row r="31" spans="3:8" ht="15.75">
      <c r="C31" s="7"/>
      <c r="D31" s="1" t="s">
        <v>30</v>
      </c>
      <c r="E31" s="9">
        <v>20088</v>
      </c>
      <c r="G31" s="9">
        <v>34349</v>
      </c>
      <c r="H31" s="5"/>
    </row>
    <row r="32" spans="3:8" ht="15.75">
      <c r="C32" s="7"/>
      <c r="D32" s="1" t="s">
        <v>31</v>
      </c>
      <c r="E32" s="9">
        <v>52748</v>
      </c>
      <c r="G32" s="9">
        <v>55305</v>
      </c>
      <c r="H32" s="5"/>
    </row>
    <row r="33" spans="3:8" ht="15.75">
      <c r="C33" s="7"/>
      <c r="D33" s="1" t="s">
        <v>95</v>
      </c>
      <c r="E33" s="9">
        <v>54718</v>
      </c>
      <c r="G33" s="9">
        <v>82184</v>
      </c>
      <c r="H33" s="5"/>
    </row>
    <row r="34" spans="3:8" ht="15.75">
      <c r="C34" s="7"/>
      <c r="D34" s="1" t="s">
        <v>15</v>
      </c>
      <c r="E34" s="9">
        <v>114</v>
      </c>
      <c r="G34" s="9">
        <v>3176</v>
      </c>
      <c r="H34" s="5"/>
    </row>
    <row r="35" spans="3:8" ht="15.75">
      <c r="C35" s="7"/>
      <c r="E35" s="9"/>
      <c r="G35" s="9"/>
      <c r="H35" s="5"/>
    </row>
    <row r="36" spans="5:8" ht="15.75">
      <c r="E36" s="10">
        <f>SUM(E31:E35)</f>
        <v>127668</v>
      </c>
      <c r="G36" s="10">
        <f>SUM(G31:G35)</f>
        <v>175014</v>
      </c>
      <c r="H36" s="5"/>
    </row>
    <row r="37" spans="5:8" ht="15.75">
      <c r="E37" s="5"/>
      <c r="G37" s="11"/>
      <c r="H37" s="5"/>
    </row>
    <row r="38" spans="3:8" ht="15.75">
      <c r="C38" s="1" t="s">
        <v>82</v>
      </c>
      <c r="E38" s="11">
        <f>+E29-E36</f>
        <v>16985</v>
      </c>
      <c r="G38" s="11">
        <f>+G29-G36</f>
        <v>18784</v>
      </c>
      <c r="H38" s="5"/>
    </row>
    <row r="39" spans="5:8" ht="16.5" thickBot="1">
      <c r="E39" s="12">
        <f>SUM(E10:E20)+E38</f>
        <v>340347</v>
      </c>
      <c r="G39" s="12">
        <f>SUM(G10:G20)+G38</f>
        <v>363369</v>
      </c>
      <c r="H39" s="5"/>
    </row>
    <row r="40" spans="5:8" ht="16.5" thickTop="1">
      <c r="E40" s="5"/>
      <c r="G40" s="13"/>
      <c r="H40" s="5"/>
    </row>
    <row r="41" spans="3:8" ht="15.75">
      <c r="C41" s="1" t="s">
        <v>83</v>
      </c>
      <c r="E41" s="5"/>
      <c r="G41" s="5"/>
      <c r="H41" s="5"/>
    </row>
    <row r="42" spans="3:8" ht="15.75">
      <c r="C42" s="1" t="s">
        <v>16</v>
      </c>
      <c r="E42" s="5">
        <f>'Chg in equity'!D37</f>
        <v>190719</v>
      </c>
      <c r="G42" s="5">
        <v>182802</v>
      </c>
      <c r="H42" s="5"/>
    </row>
    <row r="43" spans="3:8" ht="15.75">
      <c r="C43" s="1" t="s">
        <v>17</v>
      </c>
      <c r="E43" s="5"/>
      <c r="H43" s="5"/>
    </row>
    <row r="44" spans="3:8" ht="15.75">
      <c r="C44" s="7"/>
      <c r="D44" s="1" t="s">
        <v>18</v>
      </c>
      <c r="E44" s="5">
        <f>'Chg in equity'!E37</f>
        <v>70945</v>
      </c>
      <c r="G44" s="5">
        <v>66195</v>
      </c>
      <c r="H44" s="5"/>
    </row>
    <row r="45" spans="3:8" ht="15.75">
      <c r="C45" s="7"/>
      <c r="D45" s="1" t="s">
        <v>86</v>
      </c>
      <c r="E45" s="5">
        <f>'Chg in equity'!F37</f>
        <v>-2132</v>
      </c>
      <c r="G45" s="5">
        <v>-2580</v>
      </c>
      <c r="H45" s="5"/>
    </row>
    <row r="46" spans="3:8" ht="15.75">
      <c r="C46" s="7"/>
      <c r="D46" s="1" t="s">
        <v>32</v>
      </c>
      <c r="E46" s="14">
        <f>'Chg in equity'!H37</f>
        <v>11961</v>
      </c>
      <c r="G46" s="14">
        <v>46355</v>
      </c>
      <c r="H46" s="5"/>
    </row>
    <row r="47" spans="3:10" ht="15.75">
      <c r="C47" s="7"/>
      <c r="E47" s="5">
        <f>SUM(E42:E46)</f>
        <v>271493</v>
      </c>
      <c r="G47" s="5">
        <f>SUM(G42:G46)</f>
        <v>292772</v>
      </c>
      <c r="H47" s="5"/>
      <c r="J47" s="20"/>
    </row>
    <row r="48" spans="5:8" ht="15.75">
      <c r="E48" s="5"/>
      <c r="G48" s="5"/>
      <c r="H48" s="5"/>
    </row>
    <row r="49" spans="3:8" ht="15.75">
      <c r="C49" s="1" t="s">
        <v>19</v>
      </c>
      <c r="E49" s="5">
        <v>-2720</v>
      </c>
      <c r="G49" s="5">
        <v>5026</v>
      </c>
      <c r="H49" s="5"/>
    </row>
    <row r="50" spans="5:8" ht="15.75">
      <c r="E50" s="5"/>
      <c r="G50" s="5"/>
      <c r="H50" s="5"/>
    </row>
    <row r="51" spans="3:8" ht="15.75">
      <c r="C51" s="1" t="s">
        <v>95</v>
      </c>
      <c r="E51" s="5">
        <v>66361</v>
      </c>
      <c r="G51" s="5">
        <v>46666</v>
      </c>
      <c r="H51" s="5"/>
    </row>
    <row r="52" spans="5:8" ht="15.75">
      <c r="E52" s="5"/>
      <c r="G52" s="5"/>
      <c r="H52" s="5"/>
    </row>
    <row r="53" spans="3:8" ht="15.75">
      <c r="C53" s="1" t="s">
        <v>33</v>
      </c>
      <c r="E53" s="5"/>
      <c r="G53" s="5"/>
      <c r="H53" s="5"/>
    </row>
    <row r="54" spans="3:8" ht="15.75">
      <c r="C54" s="7"/>
      <c r="D54" s="1" t="s">
        <v>34</v>
      </c>
      <c r="E54" s="5">
        <v>644</v>
      </c>
      <c r="G54" s="5">
        <v>748</v>
      </c>
      <c r="H54" s="5"/>
    </row>
    <row r="55" spans="3:9" ht="15.75">
      <c r="C55" s="7"/>
      <c r="D55" s="1" t="s">
        <v>133</v>
      </c>
      <c r="E55" s="5">
        <v>129</v>
      </c>
      <c r="G55" s="5">
        <v>5444</v>
      </c>
      <c r="H55" s="5"/>
      <c r="I55" s="20"/>
    </row>
    <row r="56" spans="5:8" ht="15.75">
      <c r="E56" s="5"/>
      <c r="G56" s="5"/>
      <c r="H56" s="5"/>
    </row>
    <row r="57" spans="3:8" ht="15.75">
      <c r="C57" s="1" t="s">
        <v>96</v>
      </c>
      <c r="E57" s="5">
        <v>4440</v>
      </c>
      <c r="G57" s="5">
        <v>12713</v>
      </c>
      <c r="H57" s="5"/>
    </row>
    <row r="58" spans="5:8" ht="16.5" thickBot="1">
      <c r="E58" s="12">
        <f>SUM(E47:E57)</f>
        <v>340347</v>
      </c>
      <c r="G58" s="12">
        <f>SUM(G47:G57)</f>
        <v>363369</v>
      </c>
      <c r="H58" s="5"/>
    </row>
    <row r="59" spans="5:8" ht="16.5" thickTop="1">
      <c r="E59" s="5">
        <f>+E39-E58</f>
        <v>0</v>
      </c>
      <c r="G59" s="15">
        <f>+G39-G58</f>
        <v>0</v>
      </c>
      <c r="H59" s="5"/>
    </row>
    <row r="60" spans="3:8" ht="15.75">
      <c r="C60" s="1" t="s">
        <v>35</v>
      </c>
      <c r="E60" s="15">
        <f>(SUM(E42:E46)-E18)/E42</f>
        <v>1.3423256204153755</v>
      </c>
      <c r="G60" s="15">
        <f>(SUM(G42:G46)-G18)/G42</f>
        <v>1.5419142022516166</v>
      </c>
      <c r="H60" s="5"/>
    </row>
    <row r="61" spans="7:8" ht="15.75">
      <c r="G61" s="5"/>
      <c r="H61" s="5"/>
    </row>
    <row r="62" spans="3:8" ht="15.75">
      <c r="C62" s="16" t="s">
        <v>77</v>
      </c>
      <c r="G62" s="5"/>
      <c r="H62" s="5"/>
    </row>
    <row r="63" spans="3:8" ht="15.75">
      <c r="C63" s="16" t="s">
        <v>97</v>
      </c>
      <c r="G63" s="5"/>
      <c r="H63" s="5"/>
    </row>
    <row r="64" spans="3:8" ht="15.75">
      <c r="C64" s="16"/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  <row r="129" spans="7:8" ht="15.75">
      <c r="G129" s="5"/>
      <c r="H129" s="5"/>
    </row>
    <row r="130" spans="7:8" ht="15.75">
      <c r="G130" s="5"/>
      <c r="H130" s="5"/>
    </row>
    <row r="131" spans="7:8" ht="15.75">
      <c r="G131" s="5"/>
      <c r="H131" s="5"/>
    </row>
  </sheetData>
  <printOptions/>
  <pageMargins left="0.86" right="0.22" top="0.36" bottom="0.38" header="0.25" footer="0.1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8"/>
  <sheetViews>
    <sheetView workbookViewId="0" topLeftCell="A26">
      <selection activeCell="H49" sqref="H49"/>
    </sheetView>
  </sheetViews>
  <sheetFormatPr defaultColWidth="9.140625" defaultRowHeight="12.75"/>
  <cols>
    <col min="1" max="2" width="2.8515625" style="50" customWidth="1"/>
    <col min="3" max="3" width="51.28125" style="50" customWidth="1"/>
    <col min="4" max="4" width="16.140625" style="50" customWidth="1"/>
    <col min="5" max="5" width="1.8515625" style="50" customWidth="1"/>
    <col min="6" max="6" width="20.8515625" style="50" customWidth="1"/>
    <col min="7" max="7" width="3.421875" style="50" customWidth="1"/>
    <col min="8" max="8" width="14.140625" style="50" customWidth="1"/>
    <col min="9" max="9" width="2.00390625" style="50" customWidth="1"/>
    <col min="10" max="10" width="19.28125" style="50" customWidth="1"/>
    <col min="11" max="11" width="2.7109375" style="50" customWidth="1"/>
    <col min="12" max="12" width="9.140625" style="50" customWidth="1"/>
    <col min="13" max="13" width="10.57421875" style="50" bestFit="1" customWidth="1"/>
    <col min="14" max="16384" width="9.140625" style="50" customWidth="1"/>
  </cols>
  <sheetData>
    <row r="2" spans="2:10" ht="18.75">
      <c r="B2" s="49" t="s">
        <v>20</v>
      </c>
      <c r="C2" s="49"/>
      <c r="J2" s="51"/>
    </row>
    <row r="3" spans="2:3" ht="18.75">
      <c r="B3" s="49" t="s">
        <v>37</v>
      </c>
      <c r="C3" s="49"/>
    </row>
    <row r="4" spans="2:3" ht="18.75">
      <c r="B4" s="49" t="s">
        <v>117</v>
      </c>
      <c r="C4" s="49"/>
    </row>
    <row r="5" ht="18.75">
      <c r="B5" s="52" t="s">
        <v>0</v>
      </c>
    </row>
    <row r="7" ht="18.75">
      <c r="D7" s="53"/>
    </row>
    <row r="10" spans="4:10" s="53" customFormat="1" ht="18.75">
      <c r="D10" s="69" t="s">
        <v>2</v>
      </c>
      <c r="E10" s="69"/>
      <c r="F10" s="69"/>
      <c r="H10" s="69" t="s">
        <v>3</v>
      </c>
      <c r="I10" s="69"/>
      <c r="J10" s="69"/>
    </row>
    <row r="11" spans="4:10" s="53" customFormat="1" ht="18.75">
      <c r="D11" s="53" t="s">
        <v>4</v>
      </c>
      <c r="F11" s="53" t="s">
        <v>5</v>
      </c>
      <c r="H11" s="53" t="s">
        <v>6</v>
      </c>
      <c r="J11" s="53" t="s">
        <v>5</v>
      </c>
    </row>
    <row r="12" spans="4:10" s="53" customFormat="1" ht="18.75">
      <c r="D12" s="53" t="s">
        <v>7</v>
      </c>
      <c r="F12" s="53" t="s">
        <v>8</v>
      </c>
      <c r="H12" s="53" t="s">
        <v>7</v>
      </c>
      <c r="J12" s="53" t="s">
        <v>8</v>
      </c>
    </row>
    <row r="13" spans="4:10" s="53" customFormat="1" ht="18.75">
      <c r="D13" s="53" t="s">
        <v>9</v>
      </c>
      <c r="F13" s="53" t="s">
        <v>9</v>
      </c>
      <c r="H13" s="53" t="s">
        <v>10</v>
      </c>
      <c r="J13" s="53" t="s">
        <v>10</v>
      </c>
    </row>
    <row r="14" spans="4:10" s="53" customFormat="1" ht="18.75">
      <c r="D14" s="53" t="s">
        <v>119</v>
      </c>
      <c r="F14" s="53" t="s">
        <v>120</v>
      </c>
      <c r="H14" s="53" t="s">
        <v>119</v>
      </c>
      <c r="J14" s="53" t="s">
        <v>120</v>
      </c>
    </row>
    <row r="15" spans="4:10" s="53" customFormat="1" ht="18.75">
      <c r="D15" s="53" t="s">
        <v>11</v>
      </c>
      <c r="F15" s="53" t="s">
        <v>11</v>
      </c>
      <c r="H15" s="53" t="s">
        <v>11</v>
      </c>
      <c r="J15" s="53" t="s">
        <v>11</v>
      </c>
    </row>
    <row r="17" spans="2:13" ht="16.5" customHeight="1">
      <c r="B17" s="50" t="s">
        <v>63</v>
      </c>
      <c r="D17" s="54">
        <v>42840</v>
      </c>
      <c r="E17" s="55"/>
      <c r="F17" s="55">
        <v>45667</v>
      </c>
      <c r="G17" s="55"/>
      <c r="H17" s="54">
        <v>175165</v>
      </c>
      <c r="I17" s="55"/>
      <c r="J17" s="55">
        <v>211017</v>
      </c>
      <c r="K17" s="55"/>
      <c r="M17" s="56"/>
    </row>
    <row r="18" spans="2:11" ht="16.5" customHeight="1">
      <c r="B18" s="50" t="s">
        <v>39</v>
      </c>
      <c r="D18" s="55"/>
      <c r="E18" s="55"/>
      <c r="F18" s="55"/>
      <c r="G18" s="55"/>
      <c r="H18" s="55"/>
      <c r="I18" s="55"/>
      <c r="J18" s="55"/>
      <c r="K18" s="55"/>
    </row>
    <row r="19" spans="3:13" ht="16.5" customHeight="1">
      <c r="C19" s="50" t="s">
        <v>40</v>
      </c>
      <c r="D19" s="55">
        <v>-70865</v>
      </c>
      <c r="E19" s="55"/>
      <c r="F19" s="55">
        <f>-84130+22666</f>
        <v>-61464</v>
      </c>
      <c r="G19" s="55"/>
      <c r="H19" s="54">
        <v>-210443</v>
      </c>
      <c r="I19" s="55"/>
      <c r="J19" s="55">
        <f>-251380+22666</f>
        <v>-228714</v>
      </c>
      <c r="K19" s="55"/>
      <c r="M19" s="56"/>
    </row>
    <row r="20" spans="2:13" ht="16.5" customHeight="1">
      <c r="B20" s="50" t="s">
        <v>41</v>
      </c>
      <c r="D20" s="57">
        <v>823</v>
      </c>
      <c r="E20" s="55"/>
      <c r="F20" s="57">
        <v>3972</v>
      </c>
      <c r="G20" s="55"/>
      <c r="H20" s="58">
        <v>2016</v>
      </c>
      <c r="I20" s="55"/>
      <c r="J20" s="57">
        <v>8126</v>
      </c>
      <c r="K20" s="55"/>
      <c r="M20" s="56"/>
    </row>
    <row r="21" spans="2:13" ht="16.5" customHeight="1">
      <c r="B21" s="50" t="s">
        <v>106</v>
      </c>
      <c r="D21" s="55">
        <f>SUM(D17:D20)</f>
        <v>-27202</v>
      </c>
      <c r="E21" s="55"/>
      <c r="F21" s="55">
        <f>SUM(F17:F20)</f>
        <v>-11825</v>
      </c>
      <c r="G21" s="55"/>
      <c r="H21" s="55">
        <f>SUM(H17:H20)</f>
        <v>-33262</v>
      </c>
      <c r="I21" s="55"/>
      <c r="J21" s="55">
        <f>SUM(J17:J20)</f>
        <v>-9571</v>
      </c>
      <c r="K21" s="55"/>
      <c r="M21" s="56"/>
    </row>
    <row r="22" spans="2:13" ht="16.5" customHeight="1">
      <c r="B22" s="50" t="s">
        <v>1</v>
      </c>
      <c r="D22" s="55">
        <v>-1845</v>
      </c>
      <c r="E22" s="55"/>
      <c r="F22" s="55">
        <v>-844</v>
      </c>
      <c r="G22" s="55"/>
      <c r="H22" s="54">
        <v>-6499</v>
      </c>
      <c r="I22" s="55"/>
      <c r="J22" s="55">
        <v>-5517</v>
      </c>
      <c r="K22" s="55"/>
      <c r="M22" s="56"/>
    </row>
    <row r="23" spans="2:13" ht="16.5" customHeight="1">
      <c r="B23" s="50" t="s">
        <v>85</v>
      </c>
      <c r="D23" s="55"/>
      <c r="E23" s="55"/>
      <c r="F23" s="55"/>
      <c r="G23" s="55"/>
      <c r="H23" s="54"/>
      <c r="I23" s="55"/>
      <c r="J23" s="55"/>
      <c r="K23" s="55"/>
      <c r="M23" s="56"/>
    </row>
    <row r="24" spans="2:13" ht="16.5" customHeight="1">
      <c r="B24" s="50" t="s">
        <v>98</v>
      </c>
      <c r="C24" s="50" t="s">
        <v>42</v>
      </c>
      <c r="D24" s="60">
        <v>642</v>
      </c>
      <c r="E24" s="68"/>
      <c r="F24" s="60">
        <v>1645</v>
      </c>
      <c r="G24" s="68"/>
      <c r="H24" s="61">
        <v>2199</v>
      </c>
      <c r="I24" s="68"/>
      <c r="J24" s="60">
        <v>2851</v>
      </c>
      <c r="K24" s="55"/>
      <c r="M24" s="56"/>
    </row>
    <row r="25" spans="2:13" ht="16.5" customHeight="1">
      <c r="B25" s="50" t="s">
        <v>98</v>
      </c>
      <c r="C25" s="50" t="s">
        <v>136</v>
      </c>
      <c r="D25" s="62">
        <v>0</v>
      </c>
      <c r="E25" s="68"/>
      <c r="F25" s="62">
        <v>-22666</v>
      </c>
      <c r="G25" s="68"/>
      <c r="H25" s="62">
        <v>0</v>
      </c>
      <c r="I25" s="68"/>
      <c r="J25" s="62">
        <v>-22666</v>
      </c>
      <c r="K25" s="55"/>
      <c r="M25" s="56"/>
    </row>
    <row r="26" spans="4:13" ht="16.5" customHeight="1">
      <c r="D26" s="64">
        <f>D24+D25</f>
        <v>642</v>
      </c>
      <c r="E26" s="68"/>
      <c r="F26" s="64">
        <f>F24+F25</f>
        <v>-21021</v>
      </c>
      <c r="G26" s="68"/>
      <c r="H26" s="64">
        <f>H24+H25</f>
        <v>2199</v>
      </c>
      <c r="I26" s="68"/>
      <c r="J26" s="64">
        <f>J24+J25</f>
        <v>-19815</v>
      </c>
      <c r="K26" s="55"/>
      <c r="M26" s="56"/>
    </row>
    <row r="27" spans="2:13" ht="16.5" customHeight="1">
      <c r="B27" s="50" t="s">
        <v>105</v>
      </c>
      <c r="D27" s="55">
        <f>D21+D22+D26</f>
        <v>-28405</v>
      </c>
      <c r="E27" s="55"/>
      <c r="F27" s="55">
        <f>F21+F22+F26</f>
        <v>-33690</v>
      </c>
      <c r="G27" s="55"/>
      <c r="H27" s="55">
        <f>H21+H22+H26</f>
        <v>-37562</v>
      </c>
      <c r="I27" s="55"/>
      <c r="J27" s="55">
        <f>J21+J22+J26</f>
        <v>-34903</v>
      </c>
      <c r="K27" s="55"/>
      <c r="M27" s="56"/>
    </row>
    <row r="28" spans="2:11" ht="16.5" customHeight="1">
      <c r="B28" s="50" t="s">
        <v>84</v>
      </c>
      <c r="D28" s="55"/>
      <c r="E28" s="55"/>
      <c r="F28" s="55"/>
      <c r="G28" s="55"/>
      <c r="H28" s="55"/>
      <c r="I28" s="55"/>
      <c r="J28" s="55"/>
      <c r="K28" s="55"/>
    </row>
    <row r="29" spans="2:13" ht="16.5" customHeight="1">
      <c r="B29" s="59" t="s">
        <v>25</v>
      </c>
      <c r="C29" s="50" t="s">
        <v>43</v>
      </c>
      <c r="D29" s="60">
        <v>9273</v>
      </c>
      <c r="E29" s="55"/>
      <c r="F29" s="60">
        <v>3231</v>
      </c>
      <c r="G29" s="55"/>
      <c r="H29" s="61">
        <v>6791</v>
      </c>
      <c r="I29" s="55"/>
      <c r="J29" s="60">
        <v>725</v>
      </c>
      <c r="K29" s="55"/>
      <c r="M29" s="56"/>
    </row>
    <row r="30" spans="2:13" ht="16.5" customHeight="1">
      <c r="B30" s="59" t="s">
        <v>25</v>
      </c>
      <c r="C30" s="50" t="s">
        <v>44</v>
      </c>
      <c r="D30" s="62">
        <v>-119</v>
      </c>
      <c r="E30" s="55"/>
      <c r="F30" s="62">
        <v>-5</v>
      </c>
      <c r="G30" s="55"/>
      <c r="H30" s="63">
        <v>-535</v>
      </c>
      <c r="I30" s="55"/>
      <c r="J30" s="62">
        <v>-359</v>
      </c>
      <c r="K30" s="55"/>
      <c r="M30" s="56"/>
    </row>
    <row r="31" spans="4:13" ht="15.75" customHeight="1">
      <c r="D31" s="64">
        <f>SUM(D29:D30)</f>
        <v>9154</v>
      </c>
      <c r="E31" s="55"/>
      <c r="F31" s="64">
        <f>SUM(F29:F30)</f>
        <v>3226</v>
      </c>
      <c r="G31" s="55"/>
      <c r="H31" s="64">
        <f>SUM(H29:H30)</f>
        <v>6256</v>
      </c>
      <c r="I31" s="55"/>
      <c r="J31" s="64">
        <f>SUM(J29:J30)</f>
        <v>366</v>
      </c>
      <c r="K31" s="55"/>
      <c r="M31" s="56"/>
    </row>
    <row r="32" spans="2:13" ht="17.25" customHeight="1">
      <c r="B32" s="50" t="s">
        <v>104</v>
      </c>
      <c r="D32" s="55">
        <f>+D27+D31</f>
        <v>-19251</v>
      </c>
      <c r="E32" s="55"/>
      <c r="F32" s="55">
        <f>+F27+F31</f>
        <v>-30464</v>
      </c>
      <c r="G32" s="55"/>
      <c r="H32" s="55">
        <f>+H27+H31</f>
        <v>-31306</v>
      </c>
      <c r="I32" s="55"/>
      <c r="J32" s="55">
        <f>+J27+J31</f>
        <v>-34537</v>
      </c>
      <c r="K32" s="55"/>
      <c r="M32" s="56"/>
    </row>
    <row r="33" spans="2:13" ht="17.25" customHeight="1">
      <c r="B33" s="50" t="s">
        <v>45</v>
      </c>
      <c r="D33" s="55">
        <v>-256</v>
      </c>
      <c r="E33" s="55"/>
      <c r="F33" s="55">
        <v>-2645</v>
      </c>
      <c r="G33" s="55"/>
      <c r="H33" s="54">
        <v>-343</v>
      </c>
      <c r="I33" s="55"/>
      <c r="J33" s="55">
        <v>-3695</v>
      </c>
      <c r="K33" s="55"/>
      <c r="M33" s="56"/>
    </row>
    <row r="34" spans="2:13" ht="17.25" customHeight="1" thickBot="1">
      <c r="B34" s="50" t="s">
        <v>123</v>
      </c>
      <c r="D34" s="65">
        <f>SUM(D32:D33)</f>
        <v>-19507</v>
      </c>
      <c r="E34" s="55"/>
      <c r="F34" s="65">
        <f>SUM(F32:F33)</f>
        <v>-33109</v>
      </c>
      <c r="G34" s="55"/>
      <c r="H34" s="65">
        <f>SUM(H32:H33)</f>
        <v>-31649</v>
      </c>
      <c r="I34" s="55"/>
      <c r="J34" s="65">
        <f>SUM(J32:J33)</f>
        <v>-38232</v>
      </c>
      <c r="K34" s="55"/>
      <c r="M34" s="56"/>
    </row>
    <row r="35" spans="4:11" ht="19.5" thickTop="1">
      <c r="D35" s="55"/>
      <c r="E35" s="55"/>
      <c r="F35" s="55"/>
      <c r="G35" s="55"/>
      <c r="H35" s="55"/>
      <c r="I35" s="55"/>
      <c r="J35" s="55"/>
      <c r="K35" s="55"/>
    </row>
    <row r="36" spans="4:11" ht="18.75">
      <c r="D36" s="55"/>
      <c r="E36" s="55"/>
      <c r="F36" s="55"/>
      <c r="G36" s="55"/>
      <c r="H36" s="55"/>
      <c r="I36" s="55"/>
      <c r="J36" s="55"/>
      <c r="K36" s="55"/>
    </row>
    <row r="37" spans="2:11" ht="15" customHeight="1">
      <c r="B37" s="50" t="s">
        <v>38</v>
      </c>
      <c r="D37" s="66" t="s">
        <v>46</v>
      </c>
      <c r="E37" s="66"/>
      <c r="F37" s="66" t="s">
        <v>46</v>
      </c>
      <c r="G37" s="66"/>
      <c r="H37" s="66" t="s">
        <v>46</v>
      </c>
      <c r="I37" s="66"/>
      <c r="J37" s="66" t="s">
        <v>46</v>
      </c>
      <c r="K37" s="55"/>
    </row>
    <row r="38" spans="3:11" ht="15" customHeight="1">
      <c r="C38" s="59" t="s">
        <v>107</v>
      </c>
      <c r="D38" s="67">
        <f>-19507000/187420131*100</f>
        <v>-10.408166879362602</v>
      </c>
      <c r="E38" s="67"/>
      <c r="F38" s="67">
        <v>-18.11</v>
      </c>
      <c r="G38" s="67"/>
      <c r="H38" s="67">
        <f>-31649000/187420131*100</f>
        <v>-16.886659843386834</v>
      </c>
      <c r="I38" s="67"/>
      <c r="J38" s="67">
        <v>-20.91</v>
      </c>
      <c r="K38" s="55"/>
    </row>
    <row r="39" spans="3:11" ht="15" customHeight="1">
      <c r="C39" s="50" t="s">
        <v>124</v>
      </c>
      <c r="D39" s="67"/>
      <c r="E39" s="67"/>
      <c r="F39" s="67"/>
      <c r="G39" s="67"/>
      <c r="H39" s="67"/>
      <c r="I39" s="67"/>
      <c r="J39" s="67"/>
      <c r="K39" s="55"/>
    </row>
    <row r="40" spans="4:11" ht="18.75">
      <c r="D40" s="67"/>
      <c r="E40" s="67"/>
      <c r="F40" s="67"/>
      <c r="G40" s="67"/>
      <c r="H40" s="67"/>
      <c r="I40" s="67"/>
      <c r="J40" s="67"/>
      <c r="K40" s="55"/>
    </row>
    <row r="41" spans="3:11" ht="15" customHeight="1">
      <c r="C41" s="59" t="s">
        <v>108</v>
      </c>
      <c r="D41" s="67">
        <f>-19507000/187420131*100</f>
        <v>-10.408166879362602</v>
      </c>
      <c r="E41" s="67"/>
      <c r="F41" s="67">
        <v>-18.11</v>
      </c>
      <c r="G41" s="67"/>
      <c r="H41" s="67">
        <f>-31649000/187420131*100</f>
        <v>-16.886659843386834</v>
      </c>
      <c r="I41" s="67"/>
      <c r="J41" s="67">
        <v>-20.91</v>
      </c>
      <c r="K41" s="55"/>
    </row>
    <row r="42" spans="3:11" ht="15" customHeight="1">
      <c r="C42" s="50" t="s">
        <v>125</v>
      </c>
      <c r="D42" s="67"/>
      <c r="E42" s="67"/>
      <c r="F42" s="67"/>
      <c r="G42" s="67"/>
      <c r="H42" s="67"/>
      <c r="I42" s="67"/>
      <c r="J42" s="67"/>
      <c r="K42" s="55"/>
    </row>
    <row r="43" spans="4:11" ht="18.75">
      <c r="D43" s="66"/>
      <c r="E43" s="66"/>
      <c r="F43" s="66"/>
      <c r="G43" s="66"/>
      <c r="H43" s="66"/>
      <c r="I43" s="66"/>
      <c r="J43" s="66"/>
      <c r="K43" s="55"/>
    </row>
    <row r="45" spans="3:4" ht="18.75">
      <c r="C45" s="52" t="s">
        <v>78</v>
      </c>
      <c r="D45" s="52"/>
    </row>
    <row r="46" spans="3:4" ht="18.75">
      <c r="C46" s="52" t="s">
        <v>97</v>
      </c>
      <c r="D46" s="52"/>
    </row>
    <row r="47" spans="2:3" ht="18.75">
      <c r="B47" s="52"/>
      <c r="C47" s="52"/>
    </row>
    <row r="48" spans="2:3" ht="18.75">
      <c r="B48" s="52"/>
      <c r="C48" s="52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workbookViewId="0" topLeftCell="A19">
      <selection activeCell="D38" sqref="D38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44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20</v>
      </c>
      <c r="C1" s="2"/>
      <c r="J1" s="19"/>
    </row>
    <row r="2" spans="2:3" ht="15.75">
      <c r="B2" s="2" t="s">
        <v>47</v>
      </c>
      <c r="C2" s="2"/>
    </row>
    <row r="3" spans="2:3" ht="15.75">
      <c r="B3" s="2" t="s">
        <v>126</v>
      </c>
      <c r="C3" s="2"/>
    </row>
    <row r="4" ht="15.75">
      <c r="B4" s="16" t="s">
        <v>0</v>
      </c>
    </row>
    <row r="7" spans="4:8" ht="15.75">
      <c r="D7" s="70" t="s">
        <v>88</v>
      </c>
      <c r="E7" s="70"/>
      <c r="F7" s="70"/>
      <c r="H7" s="3" t="s">
        <v>54</v>
      </c>
    </row>
    <row r="8" s="18" customFormat="1" ht="15.75">
      <c r="F8" s="18" t="s">
        <v>51</v>
      </c>
    </row>
    <row r="9" spans="4:8" s="3" customFormat="1" ht="15.75">
      <c r="D9" s="3" t="s">
        <v>48</v>
      </c>
      <c r="E9" s="3" t="s">
        <v>48</v>
      </c>
      <c r="F9" s="3" t="s">
        <v>52</v>
      </c>
      <c r="H9" s="3" t="s">
        <v>55</v>
      </c>
    </row>
    <row r="10" spans="4:10" s="3" customFormat="1" ht="15.75">
      <c r="D10" s="3" t="s">
        <v>49</v>
      </c>
      <c r="E10" s="3" t="s">
        <v>50</v>
      </c>
      <c r="F10" s="3" t="s">
        <v>53</v>
      </c>
      <c r="H10" s="3" t="s">
        <v>56</v>
      </c>
      <c r="J10" s="3" t="s">
        <v>57</v>
      </c>
    </row>
    <row r="11" spans="4:10" s="3" customFormat="1" ht="15.75">
      <c r="D11" s="3" t="s">
        <v>11</v>
      </c>
      <c r="E11" s="3" t="s">
        <v>11</v>
      </c>
      <c r="F11" s="3" t="s">
        <v>11</v>
      </c>
      <c r="H11" s="3" t="s">
        <v>11</v>
      </c>
      <c r="J11" s="3" t="s">
        <v>11</v>
      </c>
    </row>
    <row r="13" spans="2:11" ht="17.25" customHeight="1">
      <c r="B13" s="2" t="s">
        <v>87</v>
      </c>
      <c r="K13" s="5"/>
    </row>
    <row r="14" spans="2:11" ht="17.25" customHeight="1">
      <c r="B14" s="2" t="s">
        <v>98</v>
      </c>
      <c r="C14" s="1" t="s">
        <v>99</v>
      </c>
      <c r="D14" s="5">
        <v>182802</v>
      </c>
      <c r="E14" s="5">
        <v>66195</v>
      </c>
      <c r="F14" s="5">
        <v>-709</v>
      </c>
      <c r="G14" s="5"/>
      <c r="H14" s="5">
        <v>88490</v>
      </c>
      <c r="I14" s="5"/>
      <c r="J14" s="5">
        <f>SUM(D14:H14)</f>
        <v>336778</v>
      </c>
      <c r="K14" s="5"/>
    </row>
    <row r="15" spans="2:11" ht="17.25" customHeight="1">
      <c r="B15" s="2" t="s">
        <v>98</v>
      </c>
      <c r="C15" s="1" t="s">
        <v>102</v>
      </c>
      <c r="D15" s="14">
        <v>0</v>
      </c>
      <c r="E15" s="14">
        <v>0</v>
      </c>
      <c r="F15" s="14">
        <v>0</v>
      </c>
      <c r="G15" s="5"/>
      <c r="H15" s="14">
        <v>2678</v>
      </c>
      <c r="I15" s="5"/>
      <c r="J15" s="14">
        <f>SUM(D15:H15)</f>
        <v>2678</v>
      </c>
      <c r="K15" s="5"/>
    </row>
    <row r="16" spans="4:11" ht="17.25" customHeight="1">
      <c r="D16" s="5">
        <f>SUM(D14:D15)</f>
        <v>182802</v>
      </c>
      <c r="E16" s="5">
        <f>SUM(E14:E15)</f>
        <v>66195</v>
      </c>
      <c r="F16" s="5">
        <f>SUM(F14:F15)</f>
        <v>-709</v>
      </c>
      <c r="G16" s="5"/>
      <c r="H16" s="5">
        <f>SUM(H14:H15)</f>
        <v>91168</v>
      </c>
      <c r="I16" s="5"/>
      <c r="J16" s="5">
        <f>SUM(J14:J15)</f>
        <v>339456</v>
      </c>
      <c r="K16" s="5"/>
    </row>
    <row r="17" spans="4:11" ht="17.25" customHeight="1">
      <c r="D17" s="5"/>
      <c r="E17" s="5"/>
      <c r="F17" s="5"/>
      <c r="G17" s="5"/>
      <c r="H17" s="5"/>
      <c r="I17" s="5"/>
      <c r="J17" s="5"/>
      <c r="K17" s="5"/>
    </row>
    <row r="18" spans="2:11" ht="17.25" customHeight="1">
      <c r="B18" s="21" t="s">
        <v>58</v>
      </c>
      <c r="C18" s="21"/>
      <c r="D18" s="11">
        <v>0</v>
      </c>
      <c r="E18" s="11">
        <v>0</v>
      </c>
      <c r="F18" s="11">
        <v>-1871</v>
      </c>
      <c r="G18" s="11"/>
      <c r="H18" s="11">
        <v>0</v>
      </c>
      <c r="I18" s="11"/>
      <c r="J18" s="11">
        <f>SUM(D18:H18)</f>
        <v>-1871</v>
      </c>
      <c r="K18" s="5"/>
    </row>
    <row r="19" spans="2:11" ht="17.25" customHeight="1">
      <c r="B19" s="21"/>
      <c r="C19" s="21"/>
      <c r="D19" s="11"/>
      <c r="E19" s="11"/>
      <c r="F19" s="11"/>
      <c r="G19" s="11"/>
      <c r="H19" s="11"/>
      <c r="I19" s="11"/>
      <c r="J19" s="11"/>
      <c r="K19" s="5"/>
    </row>
    <row r="20" spans="2:11" ht="17.25" customHeight="1">
      <c r="B20" s="21" t="s">
        <v>114</v>
      </c>
      <c r="C20" s="21"/>
      <c r="D20" s="11">
        <v>0</v>
      </c>
      <c r="E20" s="11">
        <v>0</v>
      </c>
      <c r="F20" s="11">
        <v>0</v>
      </c>
      <c r="G20" s="11"/>
      <c r="H20" s="11">
        <v>-6581</v>
      </c>
      <c r="I20" s="11"/>
      <c r="J20" s="11">
        <f>SUM(D20:H20)</f>
        <v>-6581</v>
      </c>
      <c r="K20" s="5"/>
    </row>
    <row r="21" spans="2:11" ht="17.25" customHeight="1">
      <c r="B21" s="21"/>
      <c r="C21" s="21"/>
      <c r="D21" s="11"/>
      <c r="E21" s="11"/>
      <c r="F21" s="11"/>
      <c r="G21" s="11"/>
      <c r="H21" s="11"/>
      <c r="I21" s="11"/>
      <c r="J21" s="11"/>
      <c r="K21" s="5"/>
    </row>
    <row r="22" spans="2:11" s="21" customFormat="1" ht="17.25" customHeight="1">
      <c r="B22" s="1" t="s">
        <v>123</v>
      </c>
      <c r="C22" s="1"/>
      <c r="D22" s="5">
        <v>0</v>
      </c>
      <c r="E22" s="5">
        <v>0</v>
      </c>
      <c r="F22" s="5">
        <v>0</v>
      </c>
      <c r="G22" s="5"/>
      <c r="H22" s="5">
        <v>-38232</v>
      </c>
      <c r="I22" s="5"/>
      <c r="J22" s="11">
        <f>SUM(D22:H22)</f>
        <v>-38232</v>
      </c>
      <c r="K22" s="11"/>
    </row>
    <row r="23" spans="4:11" ht="17.25" customHeight="1">
      <c r="D23" s="5"/>
      <c r="E23" s="5"/>
      <c r="F23" s="5"/>
      <c r="G23" s="5"/>
      <c r="H23" s="5"/>
      <c r="I23" s="5"/>
      <c r="J23" s="14"/>
      <c r="K23" s="5"/>
    </row>
    <row r="24" spans="2:11" ht="22.5" customHeight="1" thickBot="1">
      <c r="B24" s="2" t="s">
        <v>122</v>
      </c>
      <c r="D24" s="17">
        <f>SUM(D16:D22)</f>
        <v>182802</v>
      </c>
      <c r="E24" s="17">
        <f>SUM(E16:E22)</f>
        <v>66195</v>
      </c>
      <c r="F24" s="17">
        <f>SUM(F16:F22)</f>
        <v>-2580</v>
      </c>
      <c r="G24" s="5"/>
      <c r="H24" s="17">
        <f>SUM(H16:H22)</f>
        <v>46355</v>
      </c>
      <c r="I24" s="5"/>
      <c r="J24" s="17">
        <f>SUM(J16:J22)</f>
        <v>292772</v>
      </c>
      <c r="K24" s="5"/>
    </row>
    <row r="25" spans="4:11" ht="17.25" customHeight="1" thickTop="1">
      <c r="D25" s="5"/>
      <c r="E25" s="5"/>
      <c r="F25" s="5"/>
      <c r="G25" s="5"/>
      <c r="H25" s="5"/>
      <c r="I25" s="5"/>
      <c r="J25" s="5"/>
      <c r="K25" s="5"/>
    </row>
    <row r="26" spans="4:11" s="21" customFormat="1" ht="17.25" customHeight="1">
      <c r="D26" s="11"/>
      <c r="E26" s="11"/>
      <c r="F26" s="11"/>
      <c r="G26" s="11"/>
      <c r="H26" s="11"/>
      <c r="I26" s="11"/>
      <c r="J26" s="11"/>
      <c r="K26" s="11"/>
    </row>
    <row r="27" spans="2:11" ht="17.25" customHeight="1">
      <c r="B27" s="2" t="s">
        <v>100</v>
      </c>
      <c r="D27" s="5">
        <v>182802</v>
      </c>
      <c r="E27" s="5">
        <v>66195</v>
      </c>
      <c r="F27" s="5">
        <v>-2580</v>
      </c>
      <c r="G27" s="5"/>
      <c r="H27" s="5">
        <v>46356</v>
      </c>
      <c r="I27" s="5"/>
      <c r="J27" s="5">
        <f>SUM(D27:H27)</f>
        <v>292773</v>
      </c>
      <c r="K27" s="5"/>
    </row>
    <row r="28" spans="2:11" s="21" customFormat="1" ht="17.25" customHeight="1">
      <c r="B28" s="22"/>
      <c r="D28" s="11"/>
      <c r="E28" s="11"/>
      <c r="F28" s="11"/>
      <c r="G28" s="11"/>
      <c r="H28" s="11"/>
      <c r="I28" s="11"/>
      <c r="J28" s="11"/>
      <c r="K28" s="11"/>
    </row>
    <row r="29" spans="2:11" s="21" customFormat="1" ht="15.75">
      <c r="B29" s="21" t="s">
        <v>58</v>
      </c>
      <c r="C29" s="1"/>
      <c r="D29" s="11">
        <v>0</v>
      </c>
      <c r="E29" s="11">
        <v>0</v>
      </c>
      <c r="F29" s="11">
        <v>448</v>
      </c>
      <c r="G29" s="11"/>
      <c r="H29" s="11">
        <v>0</v>
      </c>
      <c r="I29" s="11"/>
      <c r="J29" s="5">
        <f>SUM(D29:H29)</f>
        <v>448</v>
      </c>
      <c r="K29" s="11"/>
    </row>
    <row r="30" spans="2:11" s="21" customFormat="1" ht="15.75">
      <c r="B30" s="1"/>
      <c r="C30" s="1"/>
      <c r="D30" s="11"/>
      <c r="E30" s="11"/>
      <c r="F30" s="11"/>
      <c r="G30" s="11"/>
      <c r="H30" s="11"/>
      <c r="I30" s="11"/>
      <c r="J30" s="5"/>
      <c r="K30" s="11"/>
    </row>
    <row r="31" spans="2:11" s="21" customFormat="1" ht="15.75">
      <c r="B31" s="1" t="s">
        <v>109</v>
      </c>
      <c r="C31" s="1"/>
      <c r="D31" s="11">
        <v>7917</v>
      </c>
      <c r="E31" s="11">
        <v>4750</v>
      </c>
      <c r="F31" s="11">
        <v>0</v>
      </c>
      <c r="G31" s="11"/>
      <c r="H31" s="11">
        <v>0</v>
      </c>
      <c r="I31" s="11"/>
      <c r="J31" s="5">
        <f>SUM(D31:H31)</f>
        <v>12667</v>
      </c>
      <c r="K31" s="11"/>
    </row>
    <row r="32" spans="2:11" s="21" customFormat="1" ht="15.75">
      <c r="B32" s="1"/>
      <c r="C32" s="1"/>
      <c r="D32" s="11"/>
      <c r="E32" s="11"/>
      <c r="F32" s="11"/>
      <c r="G32" s="11"/>
      <c r="H32" s="11"/>
      <c r="I32" s="11"/>
      <c r="J32" s="5"/>
      <c r="K32" s="11"/>
    </row>
    <row r="33" spans="2:11" s="21" customFormat="1" ht="15.75">
      <c r="B33" s="21" t="s">
        <v>115</v>
      </c>
      <c r="C33" s="1"/>
      <c r="D33" s="11">
        <v>0</v>
      </c>
      <c r="E33" s="11">
        <v>0</v>
      </c>
      <c r="F33" s="11">
        <v>0</v>
      </c>
      <c r="G33" s="11"/>
      <c r="H33" s="11">
        <v>-2746</v>
      </c>
      <c r="I33" s="11"/>
      <c r="J33" s="5">
        <f>SUM(D33:H33)</f>
        <v>-2746</v>
      </c>
      <c r="K33" s="11"/>
    </row>
    <row r="34" spans="2:11" s="21" customFormat="1" ht="15.75">
      <c r="B34" s="1"/>
      <c r="C34" s="1"/>
      <c r="D34" s="11"/>
      <c r="E34" s="11"/>
      <c r="F34" s="11"/>
      <c r="G34" s="11"/>
      <c r="H34" s="11"/>
      <c r="I34" s="11"/>
      <c r="J34" s="5"/>
      <c r="K34" s="11"/>
    </row>
    <row r="35" spans="2:11" s="21" customFormat="1" ht="15.75">
      <c r="B35" s="1" t="s">
        <v>123</v>
      </c>
      <c r="C35" s="1"/>
      <c r="D35" s="11">
        <v>0</v>
      </c>
      <c r="E35" s="11">
        <v>0</v>
      </c>
      <c r="F35" s="11">
        <v>0</v>
      </c>
      <c r="G35" s="11"/>
      <c r="H35" s="11">
        <f>PL!H34</f>
        <v>-31649</v>
      </c>
      <c r="I35" s="11"/>
      <c r="J35" s="5">
        <f>SUM(D35:H35)</f>
        <v>-31649</v>
      </c>
      <c r="K35" s="11"/>
    </row>
    <row r="36" spans="4:11" s="21" customFormat="1" ht="15.75">
      <c r="D36" s="11"/>
      <c r="E36" s="11"/>
      <c r="F36" s="11"/>
      <c r="G36" s="11"/>
      <c r="H36" s="11"/>
      <c r="I36" s="11"/>
      <c r="J36" s="11"/>
      <c r="K36" s="11"/>
    </row>
    <row r="37" spans="2:11" s="21" customFormat="1" ht="24.75" customHeight="1" thickBot="1">
      <c r="B37" s="2" t="s">
        <v>121</v>
      </c>
      <c r="D37" s="17">
        <f>SUM(D27:D35)</f>
        <v>190719</v>
      </c>
      <c r="E37" s="17">
        <f>SUM(E27:E35)</f>
        <v>70945</v>
      </c>
      <c r="F37" s="17">
        <f>SUM(F27:F35)</f>
        <v>-2132</v>
      </c>
      <c r="G37" s="11"/>
      <c r="H37" s="17">
        <f>SUM(H27:H35)</f>
        <v>11961</v>
      </c>
      <c r="I37" s="11"/>
      <c r="J37" s="17">
        <f>SUM(J27:J35)</f>
        <v>271493</v>
      </c>
      <c r="K37" s="11"/>
    </row>
    <row r="38" ht="16.5" thickTop="1">
      <c r="K38" s="5"/>
    </row>
    <row r="39" ht="15.75">
      <c r="K39" s="5"/>
    </row>
    <row r="40" spans="4:11" ht="15.75">
      <c r="D40" s="5"/>
      <c r="E40" s="5"/>
      <c r="F40" s="5"/>
      <c r="G40" s="5"/>
      <c r="H40" s="5"/>
      <c r="I40" s="5"/>
      <c r="J40" s="5"/>
      <c r="K40" s="5"/>
    </row>
    <row r="41" spans="2:11" ht="15.75">
      <c r="B41" s="16" t="s">
        <v>79</v>
      </c>
      <c r="D41" s="5"/>
      <c r="E41" s="5"/>
      <c r="F41" s="5"/>
      <c r="G41" s="5"/>
      <c r="H41" s="5"/>
      <c r="I41" s="5"/>
      <c r="J41" s="5"/>
      <c r="K41" s="5"/>
    </row>
    <row r="42" spans="2:11" ht="15.75">
      <c r="B42" s="16" t="s">
        <v>97</v>
      </c>
      <c r="D42" s="5"/>
      <c r="E42" s="5"/>
      <c r="F42" s="5"/>
      <c r="G42" s="5"/>
      <c r="H42" s="5"/>
      <c r="I42" s="5"/>
      <c r="J42" s="5"/>
      <c r="K42" s="5"/>
    </row>
    <row r="43" spans="4:11" ht="15.75">
      <c r="D43" s="5"/>
      <c r="E43" s="5"/>
      <c r="F43" s="5"/>
      <c r="G43" s="5"/>
      <c r="H43" s="5"/>
      <c r="I43" s="5"/>
      <c r="J43" s="5"/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2" sqref="B12"/>
    </sheetView>
  </sheetViews>
  <sheetFormatPr defaultColWidth="9.140625" defaultRowHeight="12.75"/>
  <cols>
    <col min="1" max="1" width="3.8515625" style="24" customWidth="1"/>
    <col min="2" max="2" width="55.7109375" style="24" customWidth="1"/>
    <col min="3" max="3" width="15.140625" style="24" customWidth="1"/>
    <col min="4" max="4" width="6.8515625" style="24" customWidth="1"/>
    <col min="5" max="5" width="12.7109375" style="24" customWidth="1"/>
    <col min="6" max="6" width="11.00390625" style="25" customWidth="1"/>
    <col min="7" max="7" width="9.140625" style="26" customWidth="1"/>
    <col min="8" max="16384" width="9.140625" style="24" customWidth="1"/>
  </cols>
  <sheetData>
    <row r="1" spans="2:4" ht="15">
      <c r="B1" s="23" t="s">
        <v>20</v>
      </c>
      <c r="C1" s="23"/>
      <c r="D1" s="23"/>
    </row>
    <row r="2" spans="2:4" ht="15">
      <c r="B2" s="23" t="s">
        <v>59</v>
      </c>
      <c r="C2" s="23"/>
      <c r="D2" s="23"/>
    </row>
    <row r="3" spans="2:4" ht="15">
      <c r="B3" s="23" t="s">
        <v>118</v>
      </c>
      <c r="C3" s="23"/>
      <c r="D3" s="23"/>
    </row>
    <row r="4" spans="2:6" ht="15">
      <c r="B4" s="27" t="s">
        <v>0</v>
      </c>
      <c r="F4" s="28"/>
    </row>
    <row r="5" spans="2:6" ht="15">
      <c r="B5" s="27"/>
      <c r="C5" s="29"/>
      <c r="D5" s="23"/>
      <c r="E5" s="29"/>
      <c r="F5" s="28"/>
    </row>
    <row r="6" spans="2:6" ht="15">
      <c r="B6" s="27"/>
      <c r="C6" s="29" t="s">
        <v>127</v>
      </c>
      <c r="D6" s="23"/>
      <c r="E6" s="29" t="s">
        <v>127</v>
      </c>
      <c r="F6" s="28"/>
    </row>
    <row r="7" spans="3:6" ht="15">
      <c r="C7" s="29" t="s">
        <v>128</v>
      </c>
      <c r="E7" s="29" t="s">
        <v>129</v>
      </c>
      <c r="F7" s="28"/>
    </row>
    <row r="8" spans="3:6" ht="15">
      <c r="C8" s="29" t="s">
        <v>11</v>
      </c>
      <c r="E8" s="29" t="s">
        <v>11</v>
      </c>
      <c r="F8" s="28"/>
    </row>
    <row r="9" spans="2:5" ht="15">
      <c r="B9" s="23" t="s">
        <v>68</v>
      </c>
      <c r="C9" s="23"/>
      <c r="D9" s="23"/>
      <c r="E9" s="23"/>
    </row>
    <row r="10" spans="2:7" ht="15">
      <c r="B10" s="24" t="s">
        <v>64</v>
      </c>
      <c r="C10" s="30">
        <f>200774</f>
        <v>200774</v>
      </c>
      <c r="D10" s="31"/>
      <c r="E10" s="30">
        <v>226722</v>
      </c>
      <c r="G10" s="32"/>
    </row>
    <row r="11" spans="2:7" ht="15">
      <c r="B11" s="24" t="s">
        <v>65</v>
      </c>
      <c r="C11" s="30">
        <v>-176700</v>
      </c>
      <c r="D11" s="31"/>
      <c r="E11" s="30">
        <v>-175231</v>
      </c>
      <c r="G11" s="32"/>
    </row>
    <row r="12" spans="2:7" ht="15">
      <c r="B12" s="24" t="s">
        <v>60</v>
      </c>
      <c r="C12" s="30">
        <v>-6499</v>
      </c>
      <c r="D12" s="31"/>
      <c r="E12" s="30">
        <v>-5517</v>
      </c>
      <c r="G12" s="32"/>
    </row>
    <row r="13" spans="2:7" ht="15">
      <c r="B13" s="24" t="s">
        <v>62</v>
      </c>
      <c r="C13" s="30">
        <v>-4470</v>
      </c>
      <c r="D13" s="31"/>
      <c r="E13" s="30">
        <v>-7300</v>
      </c>
      <c r="G13" s="32"/>
    </row>
    <row r="14" spans="3:7" ht="15">
      <c r="C14" s="30"/>
      <c r="D14" s="31"/>
      <c r="E14" s="30"/>
      <c r="G14" s="32"/>
    </row>
    <row r="15" spans="2:7" ht="15" customHeight="1">
      <c r="B15" s="27" t="s">
        <v>134</v>
      </c>
      <c r="C15" s="33">
        <f>SUM(C10:C13)</f>
        <v>13105</v>
      </c>
      <c r="D15" s="34"/>
      <c r="E15" s="33">
        <f>SUM(E10:E13)</f>
        <v>38674</v>
      </c>
      <c r="G15" s="32"/>
    </row>
    <row r="16" spans="3:7" ht="15">
      <c r="C16" s="30"/>
      <c r="D16" s="31"/>
      <c r="E16" s="30"/>
      <c r="G16" s="32"/>
    </row>
    <row r="17" spans="2:7" ht="15">
      <c r="B17" s="23" t="s">
        <v>69</v>
      </c>
      <c r="C17" s="35"/>
      <c r="D17" s="36"/>
      <c r="E17" s="35"/>
      <c r="G17" s="32"/>
    </row>
    <row r="18" spans="2:7" ht="15">
      <c r="B18" s="24" t="s">
        <v>66</v>
      </c>
      <c r="C18" s="30">
        <v>-1841</v>
      </c>
      <c r="D18" s="31"/>
      <c r="E18" s="30">
        <v>-11115</v>
      </c>
      <c r="G18" s="32"/>
    </row>
    <row r="19" spans="2:7" ht="15">
      <c r="B19" s="24" t="s">
        <v>89</v>
      </c>
      <c r="C19" s="30">
        <v>590</v>
      </c>
      <c r="D19" s="31"/>
      <c r="E19" s="30">
        <v>3462</v>
      </c>
      <c r="G19" s="32"/>
    </row>
    <row r="20" spans="2:7" ht="15">
      <c r="B20" s="24" t="s">
        <v>130</v>
      </c>
      <c r="C20" s="30">
        <v>1162</v>
      </c>
      <c r="D20" s="31"/>
      <c r="E20" s="30">
        <v>0</v>
      </c>
      <c r="G20" s="32"/>
    </row>
    <row r="21" spans="2:7" ht="15">
      <c r="B21" s="24" t="s">
        <v>113</v>
      </c>
      <c r="C21" s="30">
        <v>318</v>
      </c>
      <c r="D21" s="31"/>
      <c r="E21" s="30">
        <v>75</v>
      </c>
      <c r="G21" s="32"/>
    </row>
    <row r="22" spans="2:7" ht="15">
      <c r="B22" s="24" t="s">
        <v>61</v>
      </c>
      <c r="C22" s="30">
        <v>24</v>
      </c>
      <c r="D22" s="31"/>
      <c r="E22" s="30">
        <v>69</v>
      </c>
      <c r="G22" s="32"/>
    </row>
    <row r="23" spans="2:7" ht="15">
      <c r="B23" s="24" t="s">
        <v>111</v>
      </c>
      <c r="C23" s="30">
        <v>-515</v>
      </c>
      <c r="D23" s="31"/>
      <c r="E23" s="30">
        <v>0</v>
      </c>
      <c r="G23" s="32"/>
    </row>
    <row r="24" spans="3:7" ht="15">
      <c r="C24" s="30"/>
      <c r="D24" s="31"/>
      <c r="G24" s="32"/>
    </row>
    <row r="25" spans="2:7" ht="17.25" customHeight="1">
      <c r="B25" s="27" t="s">
        <v>112</v>
      </c>
      <c r="C25" s="33">
        <f>SUM(C18:C24)</f>
        <v>-262</v>
      </c>
      <c r="D25" s="34"/>
      <c r="E25" s="33">
        <f>SUM(E18:E24)</f>
        <v>-7509</v>
      </c>
      <c r="G25" s="32"/>
    </row>
    <row r="26" spans="3:7" ht="15">
      <c r="C26" s="30"/>
      <c r="D26" s="31"/>
      <c r="G26" s="32"/>
    </row>
    <row r="27" spans="2:7" ht="15">
      <c r="B27" s="23" t="s">
        <v>67</v>
      </c>
      <c r="C27" s="35"/>
      <c r="D27" s="36"/>
      <c r="E27" s="30"/>
      <c r="G27" s="32"/>
    </row>
    <row r="28" spans="2:7" ht="15">
      <c r="B28" s="24" t="s">
        <v>131</v>
      </c>
      <c r="C28" s="30">
        <v>20000</v>
      </c>
      <c r="D28" s="31"/>
      <c r="E28" s="48">
        <v>19491</v>
      </c>
      <c r="G28" s="32"/>
    </row>
    <row r="29" spans="2:7" ht="15">
      <c r="B29" s="24" t="s">
        <v>90</v>
      </c>
      <c r="C29" s="30">
        <v>-28221</v>
      </c>
      <c r="D29" s="31"/>
      <c r="E29" s="30">
        <v>-24851</v>
      </c>
      <c r="G29" s="32"/>
    </row>
    <row r="30" spans="2:7" ht="15">
      <c r="B30" s="24" t="s">
        <v>93</v>
      </c>
      <c r="C30" s="30">
        <v>-1406</v>
      </c>
      <c r="D30" s="31"/>
      <c r="E30" s="30">
        <v>-1171</v>
      </c>
      <c r="G30" s="32"/>
    </row>
    <row r="31" spans="2:7" ht="15">
      <c r="B31" s="24" t="s">
        <v>132</v>
      </c>
      <c r="C31" s="30">
        <v>-5315</v>
      </c>
      <c r="D31" s="31"/>
      <c r="E31" s="30">
        <v>-5255</v>
      </c>
      <c r="G31" s="32"/>
    </row>
    <row r="32" spans="2:7" ht="15">
      <c r="B32" s="24" t="s">
        <v>70</v>
      </c>
      <c r="C32" s="30">
        <v>-2746</v>
      </c>
      <c r="D32" s="31"/>
      <c r="E32" s="30">
        <v>-6679</v>
      </c>
      <c r="G32" s="32"/>
    </row>
    <row r="33" spans="3:7" ht="15">
      <c r="C33" s="30"/>
      <c r="D33" s="31"/>
      <c r="G33" s="32"/>
    </row>
    <row r="34" spans="2:7" ht="18" customHeight="1">
      <c r="B34" s="27" t="s">
        <v>81</v>
      </c>
      <c r="C34" s="33">
        <f>SUM(C28:C33)</f>
        <v>-17688</v>
      </c>
      <c r="D34" s="34"/>
      <c r="E34" s="33">
        <f>SUM(E28:E33)</f>
        <v>-18465</v>
      </c>
      <c r="G34" s="32"/>
    </row>
    <row r="35" spans="2:7" ht="18.75" customHeight="1">
      <c r="B35" s="24" t="s">
        <v>91</v>
      </c>
      <c r="C35" s="30">
        <v>-169</v>
      </c>
      <c r="D35" s="31"/>
      <c r="E35" s="30">
        <v>328</v>
      </c>
      <c r="G35" s="32"/>
    </row>
    <row r="36" spans="3:7" ht="15">
      <c r="C36" s="30"/>
      <c r="D36" s="31"/>
      <c r="G36" s="32"/>
    </row>
    <row r="37" spans="2:7" ht="15">
      <c r="B37" s="37" t="s">
        <v>135</v>
      </c>
      <c r="C37" s="30">
        <f>+C15+C25+C34+C35</f>
        <v>-5014</v>
      </c>
      <c r="D37" s="38"/>
      <c r="E37" s="30">
        <f>+E15+E25+E34+E35</f>
        <v>13028</v>
      </c>
      <c r="G37" s="32"/>
    </row>
    <row r="38" spans="2:7" ht="15">
      <c r="B38" s="37" t="s">
        <v>72</v>
      </c>
      <c r="C38" s="30">
        <f>E39</f>
        <v>7640</v>
      </c>
      <c r="D38" s="38"/>
      <c r="E38" s="30">
        <v>-5388</v>
      </c>
      <c r="G38" s="32"/>
    </row>
    <row r="39" spans="2:7" ht="21" customHeight="1" thickBot="1">
      <c r="B39" s="37" t="s">
        <v>73</v>
      </c>
      <c r="C39" s="39">
        <f>SUM(C37:C38)</f>
        <v>2626</v>
      </c>
      <c r="D39" s="38"/>
      <c r="E39" s="39">
        <f>SUM(E37:E38)</f>
        <v>7640</v>
      </c>
      <c r="G39" s="32"/>
    </row>
    <row r="40" spans="2:7" ht="15.75" thickTop="1">
      <c r="B40" s="40"/>
      <c r="C40" s="41"/>
      <c r="D40" s="42"/>
      <c r="E40" s="41"/>
      <c r="G40" s="32"/>
    </row>
    <row r="41" spans="2:7" ht="15">
      <c r="B41" s="43" t="s">
        <v>71</v>
      </c>
      <c r="C41" s="44"/>
      <c r="D41" s="45"/>
      <c r="E41" s="44"/>
      <c r="G41" s="46"/>
    </row>
    <row r="42" spans="2:7" ht="15">
      <c r="B42" s="24" t="s">
        <v>74</v>
      </c>
      <c r="C42" s="30">
        <v>18750</v>
      </c>
      <c r="D42" s="31"/>
      <c r="E42" s="47">
        <v>21763</v>
      </c>
      <c r="G42" s="32"/>
    </row>
    <row r="43" spans="2:7" ht="15">
      <c r="B43" s="24" t="s">
        <v>75</v>
      </c>
      <c r="C43" s="30">
        <v>2196</v>
      </c>
      <c r="D43" s="31"/>
      <c r="E43" s="30">
        <v>2342</v>
      </c>
      <c r="G43" s="32"/>
    </row>
    <row r="44" spans="2:7" ht="15">
      <c r="B44" s="24" t="s">
        <v>76</v>
      </c>
      <c r="C44" s="30">
        <v>-18320</v>
      </c>
      <c r="D44" s="31"/>
      <c r="E44" s="30">
        <v>-16465</v>
      </c>
      <c r="G44" s="32"/>
    </row>
    <row r="45" spans="3:7" ht="21.75" customHeight="1" thickBot="1">
      <c r="C45" s="39">
        <f>SUM(C42:C44)</f>
        <v>2626</v>
      </c>
      <c r="D45" s="31"/>
      <c r="E45" s="39">
        <f>SUM(E42:E44)</f>
        <v>7640</v>
      </c>
      <c r="G45" s="32"/>
    </row>
    <row r="46" ht="15.75" thickTop="1">
      <c r="C46" s="47"/>
    </row>
    <row r="48" spans="3:4" ht="15">
      <c r="C48" s="27"/>
      <c r="D48" s="27"/>
    </row>
    <row r="49" spans="2:4" ht="15">
      <c r="B49" s="27" t="s">
        <v>80</v>
      </c>
      <c r="C49" s="27"/>
      <c r="D49" s="27"/>
    </row>
    <row r="50" ht="15">
      <c r="B50" s="27" t="s">
        <v>101</v>
      </c>
    </row>
  </sheetData>
  <printOptions/>
  <pageMargins left="1.03" right="0.25" top="0.62" bottom="0.38" header="0.25" footer="0.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2005-02-28T05:07:31Z</cp:lastPrinted>
  <dcterms:created xsi:type="dcterms:W3CDTF">2001-05-15T09:39:25Z</dcterms:created>
  <dcterms:modified xsi:type="dcterms:W3CDTF">2005-02-28T05:24:53Z</dcterms:modified>
  <cp:category/>
  <cp:version/>
  <cp:contentType/>
  <cp:contentStatus/>
</cp:coreProperties>
</file>